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6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Cate'!$A$1:$I$38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H9" i="1"/>
  <c r="H32" i="1" s="1"/>
  <c r="G9" i="1"/>
  <c r="G32" i="1" s="1"/>
  <c r="F9" i="1"/>
  <c r="F32" i="1" s="1"/>
  <c r="E9" i="1"/>
  <c r="E32" i="1" s="1"/>
  <c r="D9" i="1"/>
  <c r="D32" i="1" s="1"/>
  <c r="C9" i="1"/>
  <c r="C32" i="1" s="1"/>
  <c r="A22" i="3" l="1"/>
  <c r="G12" i="3"/>
  <c r="F3" i="3"/>
  <c r="D18" i="3"/>
  <c r="C9" i="3"/>
  <c r="G1" i="3"/>
  <c r="G23" i="3"/>
  <c r="D23" i="3"/>
  <c r="C14" i="3"/>
  <c r="B5" i="3"/>
  <c r="G19" i="3"/>
  <c r="F10" i="3"/>
  <c r="E1" i="3"/>
  <c r="G8" i="3"/>
  <c r="E15" i="3"/>
  <c r="G14" i="3"/>
  <c r="D4" i="3"/>
  <c r="F7" i="3"/>
  <c r="A11" i="3"/>
  <c r="D11" i="3"/>
  <c r="A9" i="3"/>
  <c r="E18" i="3"/>
  <c r="D9" i="3"/>
  <c r="B24" i="3"/>
  <c r="A15" i="3"/>
  <c r="G5" i="3"/>
  <c r="B17" i="3"/>
  <c r="E13" i="3"/>
  <c r="A20" i="3"/>
  <c r="G10" i="3"/>
  <c r="F1" i="3"/>
  <c r="D16" i="3"/>
  <c r="C7" i="3"/>
  <c r="B19" i="3"/>
  <c r="B3" i="3"/>
  <c r="G9" i="3"/>
  <c r="C2" i="3"/>
  <c r="C20" i="3"/>
  <c r="F24" i="3"/>
  <c r="B4" i="3"/>
  <c r="B1" i="3"/>
  <c r="B2" i="3"/>
  <c r="F19" i="3"/>
  <c r="E10" i="3"/>
  <c r="D1" i="3"/>
  <c r="B16" i="3"/>
  <c r="A7" i="3"/>
  <c r="C18" i="3"/>
  <c r="A17" i="3"/>
  <c r="B21" i="3"/>
  <c r="A12" i="3"/>
  <c r="G2" i="3"/>
  <c r="E17" i="3"/>
  <c r="D8" i="3"/>
  <c r="D21" i="3"/>
  <c r="C4" i="3"/>
  <c r="B12" i="3"/>
  <c r="G6" i="3"/>
  <c r="E22" i="3"/>
  <c r="A2" i="3"/>
  <c r="D6" i="3"/>
  <c r="E4" i="3"/>
  <c r="E5" i="3"/>
  <c r="G20" i="3"/>
  <c r="F11" i="3"/>
  <c r="E2" i="3"/>
  <c r="C17" i="3"/>
  <c r="B8" i="3"/>
  <c r="F21" i="3"/>
  <c r="D20" i="3"/>
  <c r="C22" i="3"/>
  <c r="B13" i="3"/>
  <c r="A4" i="3"/>
  <c r="F18" i="3"/>
  <c r="E9" i="3"/>
  <c r="F23" i="3"/>
  <c r="E6" i="3"/>
  <c r="D14" i="3"/>
  <c r="C10" i="3"/>
  <c r="G24" i="3"/>
  <c r="D5" i="3"/>
  <c r="F8" i="3"/>
  <c r="G7" i="3"/>
  <c r="D17" i="3"/>
  <c r="C8" i="3"/>
  <c r="A23" i="3"/>
  <c r="G13" i="3"/>
  <c r="F4" i="3"/>
  <c r="F13" i="3"/>
  <c r="C11" i="3"/>
  <c r="G18" i="3"/>
  <c r="F9" i="3"/>
  <c r="D24" i="3"/>
  <c r="C15" i="3"/>
  <c r="B6" i="3"/>
  <c r="G16" i="3"/>
  <c r="E23" i="3"/>
  <c r="E7" i="3"/>
  <c r="F22" i="3"/>
  <c r="A18" i="3"/>
  <c r="C21" i="3"/>
  <c r="G22" i="3"/>
  <c r="E21" i="3"/>
  <c r="B23" i="3"/>
  <c r="A14" i="3"/>
  <c r="G4" i="3"/>
  <c r="E19" i="3"/>
  <c r="D10" i="3"/>
  <c r="C1" i="3"/>
  <c r="D3" i="3"/>
  <c r="E24" i="3"/>
  <c r="D15" i="3"/>
  <c r="C6" i="3"/>
  <c r="A21" i="3"/>
  <c r="G11" i="3"/>
  <c r="F2" i="3"/>
  <c r="B11" i="3"/>
  <c r="G17" i="3"/>
  <c r="E20" i="3"/>
  <c r="B10" i="3"/>
  <c r="A10" i="3"/>
  <c r="C13" i="3"/>
  <c r="E12" i="3"/>
  <c r="D12" i="3"/>
  <c r="C24" i="3"/>
  <c r="B15" i="3"/>
  <c r="A6" i="3"/>
  <c r="F20" i="3"/>
  <c r="E11" i="3"/>
  <c r="D2" i="3"/>
  <c r="F5" i="3"/>
  <c r="C3" i="3"/>
  <c r="E16" i="3"/>
  <c r="D7" i="3"/>
  <c r="B22" i="3"/>
  <c r="A13" i="3"/>
  <c r="G3" i="3"/>
  <c r="C12" i="3"/>
  <c r="B20" i="3"/>
  <c r="A3" i="3"/>
  <c r="F14" i="3"/>
  <c r="D13" i="3"/>
  <c r="F16" i="3"/>
  <c r="A16" i="3"/>
  <c r="G15" i="3"/>
  <c r="A24" i="3"/>
  <c r="C16" i="3"/>
  <c r="B7" i="3"/>
  <c r="G21" i="3"/>
  <c r="F12" i="3"/>
  <c r="E3" i="3"/>
  <c r="B9" i="3"/>
  <c r="F6" i="3"/>
  <c r="F17" i="3"/>
  <c r="E8" i="3"/>
  <c r="C23" i="3"/>
  <c r="B14" i="3"/>
  <c r="A5" i="3"/>
  <c r="E14" i="3"/>
  <c r="D22" i="3"/>
  <c r="C5" i="3"/>
  <c r="C19" i="3"/>
  <c r="F15" i="3"/>
  <c r="A19" i="3"/>
  <c r="D19" i="3"/>
  <c r="B18" i="3"/>
  <c r="A8" i="3"/>
</calcChain>
</file>

<file path=xl/sharedStrings.xml><?xml version="1.0" encoding="utf-8"?>
<sst xmlns="http://schemas.openxmlformats.org/spreadsheetml/2006/main" count="60" uniqueCount="42">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</sst>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5" applyNumberFormat="0" applyAlignment="0" applyProtection="0"/>
    <xf numFmtId="0" fontId="16" fillId="4" borderId="20" applyNumberFormat="0" applyAlignment="0" applyProtection="0"/>
    <xf numFmtId="0" fontId="8" fillId="4" borderId="15" applyNumberFormat="0" applyAlignment="0" applyProtection="0"/>
    <xf numFmtId="0" fontId="10" fillId="0" borderId="17" applyNumberFormat="0" applyFill="0" applyAlignment="0" applyProtection="0"/>
    <xf numFmtId="0" fontId="9" fillId="5" borderId="16" applyNumberFormat="0" applyAlignment="0" applyProtection="0"/>
    <xf numFmtId="0" fontId="25" fillId="0" borderId="0" applyNumberFormat="0" applyFill="0" applyBorder="0" applyAlignment="0" applyProtection="0"/>
    <xf numFmtId="0" fontId="6" fillId="8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9" borderId="21" applyNumberFormat="0" applyProtection="0">
      <alignment vertical="center"/>
    </xf>
    <xf numFmtId="4" fontId="18" fillId="9" borderId="21" applyNumberFormat="0" applyProtection="0">
      <alignment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9" fillId="19" borderId="21" applyNumberFormat="0" applyProtection="0">
      <alignment horizontal="right" vertical="center"/>
    </xf>
    <xf numFmtId="4" fontId="17" fillId="20" borderId="22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10" borderId="21" applyNumberFormat="0" applyProtection="0">
      <alignment horizontal="left" vertical="center" indent="1"/>
    </xf>
    <xf numFmtId="0" fontId="6" fillId="10" borderId="21" applyNumberFormat="0" applyProtection="0">
      <alignment horizontal="left" vertical="top" indent="1"/>
    </xf>
    <xf numFmtId="0" fontId="6" fillId="23" borderId="21" applyNumberFormat="0" applyProtection="0">
      <alignment horizontal="left" vertical="center" indent="1"/>
    </xf>
    <xf numFmtId="0" fontId="6" fillId="23" borderId="21" applyNumberFormat="0" applyProtection="0">
      <alignment horizontal="left" vertical="top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24" borderId="23" applyNumberFormat="0">
      <protection locked="0"/>
    </xf>
    <xf numFmtId="4" fontId="19" fillId="25" borderId="21" applyNumberFormat="0" applyProtection="0">
      <alignment vertical="center"/>
    </xf>
    <xf numFmtId="4" fontId="21" fillId="25" borderId="21" applyNumberFormat="0" applyProtection="0">
      <alignment vertical="center"/>
    </xf>
    <xf numFmtId="4" fontId="19" fillId="25" borderId="21" applyNumberFormat="0" applyProtection="0">
      <alignment horizontal="left" vertical="center" indent="1"/>
    </xf>
    <xf numFmtId="0" fontId="19" fillId="25" borderId="21" applyNumberFormat="0" applyProtection="0">
      <alignment horizontal="left" vertical="top" indent="1"/>
    </xf>
    <xf numFmtId="4" fontId="19" fillId="21" borderId="21" applyNumberFormat="0" applyProtection="0">
      <alignment horizontal="right" vertical="center"/>
    </xf>
    <xf numFmtId="4" fontId="21" fillId="21" borderId="21" applyNumberFormat="0" applyProtection="0">
      <alignment horizontal="right" vertical="center"/>
    </xf>
    <xf numFmtId="4" fontId="19" fillId="10" borderId="21" applyNumberFormat="0" applyProtection="0">
      <alignment horizontal="left" vertical="center" indent="1"/>
    </xf>
    <xf numFmtId="0" fontId="19" fillId="10" borderId="2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left" vertical="center"/>
    </xf>
    <xf numFmtId="0" fontId="17" fillId="10" borderId="0" xfId="22" applyNumberFormat="1">
      <alignment horizontal="left" vertical="center" indent="1"/>
    </xf>
    <xf numFmtId="0" fontId="19" fillId="10" borderId="21" xfId="53" applyNumberFormat="1">
      <alignment horizontal="left" vertical="center" indent="1"/>
    </xf>
    <xf numFmtId="165" fontId="19" fillId="21" borderId="21" xfId="51" applyNumberFormat="1">
      <alignment horizontal="right" vertical="center"/>
    </xf>
    <xf numFmtId="0" fontId="6" fillId="22" borderId="21" xfId="38" applyAlignment="1">
      <alignment horizontal="left" vertical="center" indent="2"/>
    </xf>
    <xf numFmtId="0" fontId="6" fillId="10" borderId="21" xfId="40" applyAlignment="1">
      <alignment horizontal="left" vertical="center" indent="3"/>
    </xf>
    <xf numFmtId="0" fontId="6" fillId="23" borderId="21" xfId="42" applyAlignment="1">
      <alignment horizontal="left" vertical="center" indent="4"/>
    </xf>
    <xf numFmtId="166" fontId="4" fillId="0" borderId="14" xfId="58" applyNumberFormat="1" applyFont="1" applyBorder="1" applyAlignment="1">
      <alignment horizontal="right" vertical="center" wrapText="1"/>
    </xf>
    <xf numFmtId="166" fontId="5" fillId="0" borderId="14" xfId="58" applyNumberFormat="1" applyFont="1" applyBorder="1" applyAlignment="1">
      <alignment horizontal="right" vertical="center" wrapText="1"/>
    </xf>
    <xf numFmtId="4" fontId="19" fillId="21" borderId="21" xfId="51" applyNumberFormat="1">
      <alignment horizontal="right" vertical="center"/>
    </xf>
    <xf numFmtId="0" fontId="19" fillId="10" borderId="21" xfId="53" quotePrefix="1" applyNumberFormat="1">
      <alignment horizontal="left" vertical="center" indent="1"/>
    </xf>
    <xf numFmtId="0" fontId="17" fillId="9" borderId="21" xfId="20" quotePrefix="1" applyNumberFormat="1">
      <alignment horizontal="left" vertical="center" indent="1"/>
    </xf>
    <xf numFmtId="4" fontId="17" fillId="9" borderId="21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1" xfId="39" quotePrefix="1" applyAlignment="1">
      <alignment horizontal="left" vertical="top" wrapText="1" inden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1016000</xdr:colOff>
      <xdr:row>7</xdr:row>
      <xdr:rowOff>149225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96266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75" name="BExW86U16SLDTAVST3YJDYE4FNF0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76" name="BEx7GJLUQVT6GGP5WQG97CN5APHF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77" name="BExOMMYTPRXCN1KSHQUGO07VQPVB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78" name="BExAYJQA70U63D3HIPAUQDBQD1U0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9" name="BExIS6R9KZZ4748LTROAMVDQ9O3X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0" name="BEx5A0R5HW8BH3JGVR0ILN7M47HN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81" name="BExEQTOHRY1859F34JJ2TZV7WQAE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82" name="BEx76LGQ07D7O21I8MK3TAEH7OGZ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</xdr:row>
      <xdr:rowOff>6350</xdr:rowOff>
    </xdr:from>
    <xdr:to>
      <xdr:col>5</xdr:col>
      <xdr:colOff>79375</xdr:colOff>
      <xdr:row>2</xdr:row>
      <xdr:rowOff>57150</xdr:rowOff>
    </xdr:to>
    <xdr:pic macro="[1]!DesignIconClicked">
      <xdr:nvPicPr>
        <xdr:cNvPr id="83" name="BExMRPQX1EWZLRD4F8Z1JXRGGM98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2</xdr:row>
      <xdr:rowOff>82550</xdr:rowOff>
    </xdr:from>
    <xdr:to>
      <xdr:col>5</xdr:col>
      <xdr:colOff>79375</xdr:colOff>
      <xdr:row>2</xdr:row>
      <xdr:rowOff>133350</xdr:rowOff>
    </xdr:to>
    <xdr:pic macro="[1]!DesignIconClicked">
      <xdr:nvPicPr>
        <xdr:cNvPr id="84" name="BExSD82X1D6Z69MKOLCP0CBD01H7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2</xdr:row>
      <xdr:rowOff>6350</xdr:rowOff>
    </xdr:from>
    <xdr:to>
      <xdr:col>6</xdr:col>
      <xdr:colOff>73025</xdr:colOff>
      <xdr:row>2</xdr:row>
      <xdr:rowOff>57150</xdr:rowOff>
    </xdr:to>
    <xdr:pic macro="[1]!DesignIconClicked">
      <xdr:nvPicPr>
        <xdr:cNvPr id="85" name="BExY335LGTN59W0HT8U1LZYFY7AC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2</xdr:row>
      <xdr:rowOff>82550</xdr:rowOff>
    </xdr:from>
    <xdr:to>
      <xdr:col>6</xdr:col>
      <xdr:colOff>73025</xdr:colOff>
      <xdr:row>2</xdr:row>
      <xdr:rowOff>133350</xdr:rowOff>
    </xdr:to>
    <xdr:pic macro="[1]!DesignIconClicked">
      <xdr:nvPicPr>
        <xdr:cNvPr id="86" name="BEx95P4UYXALSLI6QLSHHFV7VODI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2</xdr:row>
      <xdr:rowOff>6350</xdr:rowOff>
    </xdr:from>
    <xdr:to>
      <xdr:col>7</xdr:col>
      <xdr:colOff>82550</xdr:colOff>
      <xdr:row>2</xdr:row>
      <xdr:rowOff>57150</xdr:rowOff>
    </xdr:to>
    <xdr:pic macro="[1]!DesignIconClicked">
      <xdr:nvPicPr>
        <xdr:cNvPr id="87" name="BExZYSP6FDAJQFFDVR2G941MQQ2V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2</xdr:row>
      <xdr:rowOff>82550</xdr:rowOff>
    </xdr:from>
    <xdr:to>
      <xdr:col>7</xdr:col>
      <xdr:colOff>82550</xdr:colOff>
      <xdr:row>2</xdr:row>
      <xdr:rowOff>133350</xdr:rowOff>
    </xdr:to>
    <xdr:pic macro="[1]!DesignIconClicked">
      <xdr:nvPicPr>
        <xdr:cNvPr id="88" name="BExGOUE18P1IURRUVOZGOU2TNBRD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2</xdr:row>
      <xdr:rowOff>6350</xdr:rowOff>
    </xdr:from>
    <xdr:to>
      <xdr:col>8</xdr:col>
      <xdr:colOff>76200</xdr:colOff>
      <xdr:row>2</xdr:row>
      <xdr:rowOff>57150</xdr:rowOff>
    </xdr:to>
    <xdr:pic macro="[1]!DesignIconClicked">
      <xdr:nvPicPr>
        <xdr:cNvPr id="89" name="BEx992YKX1THJM4JEBMTHR9WJWRP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25400</xdr:colOff>
      <xdr:row>2</xdr:row>
      <xdr:rowOff>82550</xdr:rowOff>
    </xdr:from>
    <xdr:to>
      <xdr:col>8</xdr:col>
      <xdr:colOff>76200</xdr:colOff>
      <xdr:row>2</xdr:row>
      <xdr:rowOff>133350</xdr:rowOff>
    </xdr:to>
    <xdr:pic macro="[1]!DesignIconClicked">
      <xdr:nvPicPr>
        <xdr:cNvPr id="90" name="BExCVY9CNW3XC9MKTYSSEPJ6GUJC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6350</xdr:rowOff>
    </xdr:from>
    <xdr:to>
      <xdr:col>9</xdr:col>
      <xdr:colOff>69850</xdr:colOff>
      <xdr:row>2</xdr:row>
      <xdr:rowOff>57150</xdr:rowOff>
    </xdr:to>
    <xdr:pic macro="[1]!DesignIconClicked">
      <xdr:nvPicPr>
        <xdr:cNvPr id="91" name="BExCTFLK1IO2UOCTBKZG9RL8ANE6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19050</xdr:colOff>
      <xdr:row>2</xdr:row>
      <xdr:rowOff>82550</xdr:rowOff>
    </xdr:from>
    <xdr:to>
      <xdr:col>9</xdr:col>
      <xdr:colOff>69850</xdr:colOff>
      <xdr:row>2</xdr:row>
      <xdr:rowOff>133350</xdr:rowOff>
    </xdr:to>
    <xdr:pic macro="[1]!DesignIconClicked">
      <xdr:nvPicPr>
        <xdr:cNvPr id="92" name="BExKUIPFE9XXQNDOO06P5E6UWJGD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zoomScaleNormal="100" workbookViewId="0">
      <pane ySplit="8" topLeftCell="A15" activePane="bottomLeft" state="frozen"/>
      <selection activeCell="A2" sqref="A2"/>
      <selection pane="bottomLeft" activeCell="C21" sqref="C21"/>
    </sheetView>
  </sheetViews>
  <sheetFormatPr baseColWidth="10" defaultColWidth="11.44140625" defaultRowHeight="13.2" x14ac:dyDescent="0.25"/>
  <cols>
    <col min="1" max="1" width="0.88671875" customWidth="1"/>
    <col min="2" max="2" width="64.5546875" customWidth="1"/>
    <col min="3" max="8" width="18.33203125" customWidth="1"/>
    <col min="9" max="9" width="0.88671875" customWidth="1"/>
  </cols>
  <sheetData>
    <row r="1" spans="2:10" ht="5.25" customHeight="1" thickBot="1" x14ac:dyDescent="0.3">
      <c r="B1" s="1"/>
      <c r="C1" s="13"/>
      <c r="E1" s="1"/>
    </row>
    <row r="2" spans="2:10" ht="17.399999999999999" x14ac:dyDescent="0.25">
      <c r="B2" s="31" t="s">
        <v>24</v>
      </c>
      <c r="C2" s="32"/>
      <c r="D2" s="32"/>
      <c r="E2" s="32"/>
      <c r="F2" s="32"/>
      <c r="G2" s="32"/>
      <c r="H2" s="33"/>
    </row>
    <row r="3" spans="2:10" ht="13.8" x14ac:dyDescent="0.25">
      <c r="B3" s="34" t="s">
        <v>0</v>
      </c>
      <c r="C3" s="35"/>
      <c r="D3" s="35"/>
      <c r="E3" s="35"/>
      <c r="F3" s="35"/>
      <c r="G3" s="35"/>
      <c r="H3" s="36"/>
    </row>
    <row r="4" spans="2:10" x14ac:dyDescent="0.25">
      <c r="B4" s="37" t="s">
        <v>1</v>
      </c>
      <c r="C4" s="38"/>
      <c r="D4" s="38"/>
      <c r="E4" s="38"/>
      <c r="F4" s="38"/>
      <c r="G4" s="38"/>
      <c r="H4" s="39"/>
    </row>
    <row r="5" spans="2:10" ht="13.8" thickBot="1" x14ac:dyDescent="0.3">
      <c r="B5" s="40" t="s">
        <v>41</v>
      </c>
      <c r="C5" s="41"/>
      <c r="D5" s="41"/>
      <c r="E5" s="41"/>
      <c r="F5" s="41"/>
      <c r="G5" s="41"/>
      <c r="H5" s="42"/>
    </row>
    <row r="6" spans="2:10" ht="13.8" thickBot="1" x14ac:dyDescent="0.3">
      <c r="B6" s="43" t="s">
        <v>2</v>
      </c>
      <c r="C6" s="44"/>
      <c r="D6" s="44"/>
      <c r="E6" s="44"/>
      <c r="F6" s="44"/>
      <c r="G6" s="44"/>
      <c r="H6" s="45"/>
    </row>
    <row r="7" spans="2:10" ht="13.8" thickBot="1" x14ac:dyDescent="0.3">
      <c r="B7" s="46" t="s">
        <v>3</v>
      </c>
      <c r="C7" s="48" t="s">
        <v>4</v>
      </c>
      <c r="D7" s="49"/>
      <c r="E7" s="49"/>
      <c r="F7" s="49"/>
      <c r="G7" s="50"/>
      <c r="H7" s="51" t="s">
        <v>5</v>
      </c>
      <c r="I7" s="29"/>
      <c r="J7" s="29"/>
    </row>
    <row r="8" spans="2:10" ht="24.6" thickBot="1" x14ac:dyDescent="0.3">
      <c r="B8" s="47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2"/>
      <c r="I8" s="29"/>
      <c r="J8" s="29"/>
    </row>
    <row r="9" spans="2:10" x14ac:dyDescent="0.25">
      <c r="B9" s="2" t="s">
        <v>11</v>
      </c>
      <c r="C9" s="3">
        <f>C10+C11+C12+C15+C16+C19</f>
        <v>8883936819</v>
      </c>
      <c r="D9" s="3">
        <f t="shared" ref="D9:H9" si="0">D10+D11+D12+D15+D16+D19</f>
        <v>147929210.96999991</v>
      </c>
      <c r="E9" s="3">
        <f t="shared" si="0"/>
        <v>6346325568.9700003</v>
      </c>
      <c r="F9" s="3">
        <f t="shared" si="0"/>
        <v>6346325568.9700003</v>
      </c>
      <c r="G9" s="3">
        <f t="shared" si="0"/>
        <v>5019137144.2600002</v>
      </c>
      <c r="H9" s="3">
        <f t="shared" si="0"/>
        <v>0</v>
      </c>
      <c r="I9" s="29"/>
      <c r="J9" s="29"/>
    </row>
    <row r="10" spans="2:10" x14ac:dyDescent="0.25">
      <c r="B10" s="2" t="s">
        <v>12</v>
      </c>
      <c r="C10" s="3">
        <v>3328408423</v>
      </c>
      <c r="D10" s="3">
        <v>-294645302.57999998</v>
      </c>
      <c r="E10" s="3">
        <v>2018688417.4200001</v>
      </c>
      <c r="F10" s="3">
        <v>2018688417.4200001</v>
      </c>
      <c r="G10" s="3">
        <v>1611186379.77</v>
      </c>
      <c r="H10" s="3">
        <v>0</v>
      </c>
      <c r="I10" s="29"/>
      <c r="J10" s="29"/>
    </row>
    <row r="11" spans="2:10" x14ac:dyDescent="0.25">
      <c r="B11" s="2" t="s">
        <v>13</v>
      </c>
      <c r="C11" s="3">
        <v>3012291337</v>
      </c>
      <c r="D11" s="3">
        <v>854605943.91999996</v>
      </c>
      <c r="E11" s="3">
        <v>2966006845.9200001</v>
      </c>
      <c r="F11" s="3">
        <v>2966006845.9200001</v>
      </c>
      <c r="G11" s="3">
        <v>2338160764.25</v>
      </c>
      <c r="H11" s="3">
        <v>0</v>
      </c>
      <c r="I11" s="29"/>
      <c r="J11" s="29"/>
    </row>
    <row r="12" spans="2:10" x14ac:dyDescent="0.25">
      <c r="B12" s="2" t="s">
        <v>14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2:10" x14ac:dyDescent="0.25">
      <c r="B13" s="4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10" x14ac:dyDescent="0.25">
      <c r="B14" s="4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10" x14ac:dyDescent="0.25">
      <c r="B15" s="2" t="s">
        <v>17</v>
      </c>
      <c r="C15" s="3">
        <v>2542263747</v>
      </c>
      <c r="D15" s="3">
        <v>-411218118.37</v>
      </c>
      <c r="E15" s="3">
        <v>1361470305.6300001</v>
      </c>
      <c r="F15" s="3">
        <v>1361470305.6300001</v>
      </c>
      <c r="G15" s="3">
        <v>1069790000.24</v>
      </c>
      <c r="H15" s="3">
        <v>0</v>
      </c>
    </row>
    <row r="16" spans="2:10" x14ac:dyDescent="0.25">
      <c r="B16" s="14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5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2" t="s">
        <v>21</v>
      </c>
      <c r="C19" s="3">
        <v>973312</v>
      </c>
      <c r="D19" s="3">
        <v>-813312</v>
      </c>
      <c r="E19" s="3">
        <v>160000</v>
      </c>
      <c r="F19" s="3">
        <v>160000</v>
      </c>
      <c r="G19" s="3">
        <v>0</v>
      </c>
      <c r="H19" s="3">
        <v>0</v>
      </c>
    </row>
    <row r="20" spans="2:8" x14ac:dyDescent="0.25">
      <c r="B20" s="4"/>
      <c r="C20" s="3"/>
      <c r="D20" s="3"/>
      <c r="E20" s="7"/>
      <c r="F20" s="3"/>
      <c r="G20" s="3"/>
      <c r="H20" s="7"/>
    </row>
    <row r="21" spans="2:8" x14ac:dyDescent="0.25">
      <c r="B21" s="2" t="s">
        <v>22</v>
      </c>
      <c r="C21" s="3">
        <f>C22+C23+C24+C27+C28+C31</f>
        <v>17034762134</v>
      </c>
      <c r="D21" s="3">
        <f t="shared" ref="D21:H21" si="1">D22+D23+D24+D27+D28+D31</f>
        <v>2341775483.46</v>
      </c>
      <c r="E21" s="3">
        <f t="shared" si="1"/>
        <v>14397519268.459999</v>
      </c>
      <c r="F21" s="3">
        <f t="shared" si="1"/>
        <v>14397761974.51</v>
      </c>
      <c r="G21" s="3">
        <f t="shared" si="1"/>
        <v>13872312699.540001</v>
      </c>
      <c r="H21" s="3">
        <f t="shared" si="1"/>
        <v>-242706.05000114441</v>
      </c>
    </row>
    <row r="22" spans="2:8" x14ac:dyDescent="0.25">
      <c r="B22" s="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5">
      <c r="B23" s="2" t="s">
        <v>13</v>
      </c>
      <c r="C23" s="3">
        <v>17034762134</v>
      </c>
      <c r="D23" s="3">
        <v>2341775483.46</v>
      </c>
      <c r="E23" s="3">
        <v>14397519268.459999</v>
      </c>
      <c r="F23" s="3">
        <v>14397761974.51</v>
      </c>
      <c r="G23" s="3">
        <v>13872312699.540001</v>
      </c>
      <c r="H23" s="3">
        <v>-242706.05000114441</v>
      </c>
    </row>
    <row r="24" spans="2:8" x14ac:dyDescent="0.25">
      <c r="B24" s="2" t="s">
        <v>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8" x14ac:dyDescent="0.25">
      <c r="B25" s="4" t="s">
        <v>15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4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14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5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5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5">
      <c r="B32" s="2" t="s">
        <v>23</v>
      </c>
      <c r="C32" s="3">
        <f>C9+C21</f>
        <v>25918698953</v>
      </c>
      <c r="D32" s="3">
        <f t="shared" ref="D32:H32" si="2">D9+D21</f>
        <v>2489704694.4299998</v>
      </c>
      <c r="E32" s="3">
        <f t="shared" si="2"/>
        <v>20743844837.43</v>
      </c>
      <c r="F32" s="3">
        <f t="shared" si="2"/>
        <v>20744087543.48</v>
      </c>
      <c r="G32" s="3">
        <f t="shared" si="2"/>
        <v>18891449843.800003</v>
      </c>
      <c r="H32" s="3">
        <f t="shared" si="2"/>
        <v>-242706.05000114441</v>
      </c>
    </row>
    <row r="33" spans="2:8" ht="13.8" thickBot="1" x14ac:dyDescent="0.3">
      <c r="B33" s="8"/>
      <c r="C33" s="9"/>
      <c r="D33" s="10"/>
      <c r="E33" s="10"/>
      <c r="F33" s="10"/>
      <c r="G33" s="10"/>
      <c r="H33" s="10"/>
    </row>
    <row r="35" spans="2:8" x14ac:dyDescent="0.25">
      <c r="B35" s="30"/>
      <c r="C35" s="30"/>
      <c r="D35" s="30"/>
      <c r="E35" s="30"/>
      <c r="F35" s="30"/>
      <c r="G35" s="30"/>
      <c r="H35" s="30"/>
    </row>
    <row r="36" spans="2:8" x14ac:dyDescent="0.25">
      <c r="B36" s="30"/>
      <c r="C36" s="30"/>
      <c r="D36" s="30"/>
      <c r="E36" s="30"/>
      <c r="F36" s="30"/>
      <c r="G36" s="30"/>
      <c r="H36" s="30"/>
    </row>
    <row r="37" spans="2:8" x14ac:dyDescent="0.25">
      <c r="B37" s="30"/>
      <c r="C37" s="30"/>
      <c r="D37" s="30"/>
      <c r="E37" s="30"/>
      <c r="F37" s="30"/>
      <c r="G37" s="30"/>
      <c r="H37" s="30"/>
    </row>
    <row r="38" spans="2:8" ht="5.25" customHeight="1" x14ac:dyDescent="0.25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ageMargins left="0.19685039370078741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E3" sqref="E3:K10"/>
    </sheetView>
  </sheetViews>
  <sheetFormatPr baseColWidth="10" defaultColWidth="8.88671875" defaultRowHeight="13.2" x14ac:dyDescent="0.25"/>
  <cols>
    <col min="2" max="2" width="16.44140625" bestFit="1" customWidth="1"/>
    <col min="3" max="3" width="12.44140625" bestFit="1" customWidth="1"/>
    <col min="4" max="4" width="20.33203125" bestFit="1" customWidth="1"/>
    <col min="5" max="5" width="16.44140625" bestFit="1" customWidth="1"/>
    <col min="6" max="6" width="15.6640625" bestFit="1" customWidth="1"/>
    <col min="7" max="7" width="16.44140625" bestFit="1" customWidth="1"/>
    <col min="8" max="9" width="15.6640625" bestFit="1" customWidth="1"/>
    <col min="10" max="10" width="15.44140625" bestFit="1" customWidth="1"/>
  </cols>
  <sheetData>
    <row r="3" spans="2:10" ht="39.6" x14ac:dyDescent="0.25">
      <c r="B3" s="27" t="s">
        <v>25</v>
      </c>
      <c r="C3" s="27" t="s">
        <v>26</v>
      </c>
      <c r="D3" s="27" t="s">
        <v>27</v>
      </c>
      <c r="E3" s="28" t="s">
        <v>35</v>
      </c>
      <c r="F3" s="28" t="s">
        <v>36</v>
      </c>
      <c r="G3" s="28" t="s">
        <v>37</v>
      </c>
      <c r="H3" s="28" t="s">
        <v>38</v>
      </c>
      <c r="I3" s="28" t="s">
        <v>39</v>
      </c>
      <c r="J3" s="28" t="s">
        <v>40</v>
      </c>
    </row>
    <row r="4" spans="2:10" x14ac:dyDescent="0.25">
      <c r="B4" s="24" t="s">
        <v>28</v>
      </c>
      <c r="C4" s="24" t="s">
        <v>29</v>
      </c>
      <c r="D4" s="24" t="s">
        <v>30</v>
      </c>
      <c r="E4" s="23">
        <v>92620723.150000006</v>
      </c>
      <c r="F4" s="23">
        <v>345707125</v>
      </c>
      <c r="G4" s="23">
        <v>438327848.14999998</v>
      </c>
      <c r="H4" s="23">
        <v>198715678.83000001</v>
      </c>
      <c r="I4" s="23">
        <v>194060073.44</v>
      </c>
      <c r="J4" s="23">
        <v>239612169.31999999</v>
      </c>
    </row>
    <row r="5" spans="2:10" x14ac:dyDescent="0.25">
      <c r="B5" s="24" t="s">
        <v>31</v>
      </c>
      <c r="C5" s="24" t="s">
        <v>31</v>
      </c>
      <c r="D5" s="24" t="s">
        <v>32</v>
      </c>
      <c r="E5" s="23">
        <v>289005659.85000002</v>
      </c>
      <c r="F5" s="23">
        <v>1784847224.8199999</v>
      </c>
      <c r="G5" s="23">
        <v>2073852884.6700001</v>
      </c>
      <c r="H5" s="23">
        <v>1277963852.8499999</v>
      </c>
      <c r="I5" s="23">
        <v>1248023108.1700001</v>
      </c>
      <c r="J5" s="23">
        <v>795889031.82000005</v>
      </c>
    </row>
    <row r="6" spans="2:10" x14ac:dyDescent="0.25">
      <c r="B6" s="24" t="s">
        <v>31</v>
      </c>
      <c r="C6" s="24" t="s">
        <v>33</v>
      </c>
      <c r="D6" s="24" t="s">
        <v>30</v>
      </c>
      <c r="E6" s="23">
        <v>512367046.92000002</v>
      </c>
      <c r="F6" s="23">
        <v>5710375.5</v>
      </c>
      <c r="G6" s="23">
        <v>518077422.42000002</v>
      </c>
      <c r="H6" s="23">
        <v>462694326.58999997</v>
      </c>
      <c r="I6" s="23">
        <v>442609901.56999999</v>
      </c>
      <c r="J6" s="23">
        <v>55383095.829999998</v>
      </c>
    </row>
    <row r="7" spans="2:10" x14ac:dyDescent="0.25">
      <c r="B7" s="24" t="s">
        <v>31</v>
      </c>
      <c r="C7" s="24" t="s">
        <v>31</v>
      </c>
      <c r="D7" s="24" t="s">
        <v>32</v>
      </c>
      <c r="E7" s="23">
        <v>2541071850.0799999</v>
      </c>
      <c r="F7" s="23">
        <v>23826049.5</v>
      </c>
      <c r="G7" s="23">
        <v>2564897899.5799999</v>
      </c>
      <c r="H7" s="23">
        <v>1429810001.72</v>
      </c>
      <c r="I7" s="23">
        <v>1367745459.0699999</v>
      </c>
      <c r="J7" s="23">
        <v>1135087897.8599999</v>
      </c>
    </row>
    <row r="8" spans="2:10" x14ac:dyDescent="0.25">
      <c r="B8" s="25" t="s">
        <v>34</v>
      </c>
      <c r="C8" s="25" t="s">
        <v>31</v>
      </c>
      <c r="D8" s="25" t="s">
        <v>31</v>
      </c>
      <c r="E8" s="26">
        <v>3435065280</v>
      </c>
      <c r="F8" s="26">
        <v>2160090774.8200002</v>
      </c>
      <c r="G8" s="26">
        <v>5595156054.8199997</v>
      </c>
      <c r="H8" s="26">
        <v>3369183859.9899998</v>
      </c>
      <c r="I8" s="26">
        <v>3252438542.25</v>
      </c>
      <c r="J8" s="26">
        <v>2225972194.8299999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4140625" defaultRowHeight="13.2" x14ac:dyDescent="0.25"/>
  <cols>
    <col min="1" max="1" width="61.6640625" bestFit="1" customWidth="1"/>
    <col min="2" max="2" width="19.6640625" bestFit="1" customWidth="1"/>
    <col min="3" max="3" width="28.5546875" bestFit="1" customWidth="1"/>
    <col min="4" max="4" width="19.6640625" bestFit="1" customWidth="1"/>
    <col min="5" max="6" width="17.44140625" bestFit="1" customWidth="1"/>
    <col min="7" max="7" width="19.6640625" bestFit="1" customWidth="1"/>
  </cols>
  <sheetData>
    <row r="1" spans="1:7" x14ac:dyDescent="0.25">
      <c r="A1" s="15"/>
      <c r="B1" s="16" t="e">
        <f ca="1">[1]!BexGetCellData("00O2TQ2O5Z7DPSFCWMDG4H3QW","","DP_1")</f>
        <v>#NAME?</v>
      </c>
      <c r="C1" s="16" t="e">
        <f ca="1">[1]!BexGetCellData("00O2TQ2O5Z7DPSFCWMDG4HA2G","","DP_1")</f>
        <v>#NAME?</v>
      </c>
      <c r="D1" s="16" t="e">
        <f ca="1">[1]!BexGetCellData("00O2TQ2O5Z7DPSFCWMDG4HGE0","","DP_1")</f>
        <v>#NAME?</v>
      </c>
      <c r="E1" s="16" t="e">
        <f ca="1">[1]!BexGetCellData("00O2TQ2O5Z7DPSFCWMDG4HMPK","","DP_1")</f>
        <v>#NAME?</v>
      </c>
      <c r="F1" s="16" t="e">
        <f ca="1">[1]!BexGetCellData("00O2TQ2O5Z7DPSFCWMDG4HT14","","DP_1")</f>
        <v>#NAME?</v>
      </c>
      <c r="G1" s="16" t="e">
        <f ca="1">[1]!BexGetCellData("00O2TQ2O5Z7DPSFCWMDG4HZCO","","DP_1")</f>
        <v>#NAME?</v>
      </c>
    </row>
    <row r="2" spans="1:7" x14ac:dyDescent="0.25">
      <c r="A2" s="18" t="e">
        <f ca="1">[1]!BexGetCellData("","00O2TQ2O5Z7DPSFHJ8Z5KTK6N","DP_1")</f>
        <v>#NAME?</v>
      </c>
      <c r="B2" s="23" t="e">
        <f ca="1">[1]!BexGetCellData("00O2TQ2O5Z7DPSFCWMDG4H3QW","00O2TQ2O5Z7DPSFHJ8Z5KTK6N","DP_1")</f>
        <v>#NAME?</v>
      </c>
      <c r="C2" s="23" t="e">
        <f ca="1">[1]!BexGetCellData("00O2TQ2O5Z7DPSFCWMDG4HA2G","00O2TQ2O5Z7DPSFHJ8Z5KTK6N","DP_1")</f>
        <v>#NAME?</v>
      </c>
      <c r="D2" s="23" t="e">
        <f ca="1">[1]!BexGetCellData("00O2TQ2O5Z7DPSFCWMDG4HGE0","00O2TQ2O5Z7DPSFHJ8Z5KTK6N","DP_1")</f>
        <v>#NAME?</v>
      </c>
      <c r="E2" s="23" t="e">
        <f ca="1">[1]!BexGetCellData("00O2TQ2O5Z7DPSFCWMDG4HMPK","00O2TQ2O5Z7DPSFHJ8Z5KTK6N","DP_1")</f>
        <v>#NAME?</v>
      </c>
      <c r="F2" s="23" t="e">
        <f ca="1">[1]!BexGetCellData("00O2TQ2O5Z7DPSFCWMDG4HT14","00O2TQ2O5Z7DPSFHJ8Z5KTK6N","DP_1")</f>
        <v>#NAME?</v>
      </c>
      <c r="G2" s="23" t="e">
        <f ca="1">[1]!BexGetCellData("00O2TQ2O5Z7DPSFCWMDG4HZCO","00O2TQ2O5Z7DPSFHJ8Z5KTK6N","DP_1")</f>
        <v>#NAME?</v>
      </c>
    </row>
    <row r="3" spans="1:7" x14ac:dyDescent="0.25">
      <c r="A3" s="19" t="e">
        <f ca="1">[1]!BexGetCellData("","00O2TQ2O5Z7DPSFHJ8Z5KTQI7","DP_1")</f>
        <v>#NAME?</v>
      </c>
      <c r="B3" s="23" t="e">
        <f ca="1">[1]!BexGetCellData("00O2TQ2O5Z7DPSFCWMDG4H3QW","00O2TQ2O5Z7DPSFHJ8Z5KTQI7","DP_1")</f>
        <v>#NAME?</v>
      </c>
      <c r="C3" s="23" t="e">
        <f ca="1">[1]!BexGetCellData("00O2TQ2O5Z7DPSFCWMDG4HA2G","00O2TQ2O5Z7DPSFHJ8Z5KTQI7","DP_1")</f>
        <v>#NAME?</v>
      </c>
      <c r="D3" s="23" t="e">
        <f ca="1">[1]!BexGetCellData("00O2TQ2O5Z7DPSFCWMDG4HGE0","00O2TQ2O5Z7DPSFHJ8Z5KTQI7","DP_1")</f>
        <v>#NAME?</v>
      </c>
      <c r="E3" s="23" t="e">
        <f ca="1">[1]!BexGetCellData("00O2TQ2O5Z7DPSFCWMDG4HMPK","00O2TQ2O5Z7DPSFHJ8Z5KTQI7","DP_1")</f>
        <v>#NAME?</v>
      </c>
      <c r="F3" s="23" t="e">
        <f ca="1">[1]!BexGetCellData("00O2TQ2O5Z7DPSFCWMDG4HT14","00O2TQ2O5Z7DPSFHJ8Z5KTQI7","DP_1")</f>
        <v>#NAME?</v>
      </c>
      <c r="G3" s="23" t="e">
        <f ca="1">[1]!BexGetCellData("00O2TQ2O5Z7DPSFCWMDG4HZCO","00O2TQ2O5Z7DPSFHJ8Z5KTQI7","DP_1")</f>
        <v>#NAME?</v>
      </c>
    </row>
    <row r="4" spans="1:7" x14ac:dyDescent="0.25">
      <c r="A4" s="19" t="e">
        <f ca="1">[1]!BexGetCellData("","00O2TQ2O5Z7DPSFHJ8Z5KTWTR","DP_1")</f>
        <v>#NAME?</v>
      </c>
      <c r="B4" s="23" t="e">
        <f ca="1">[1]!BexGetCellData("00O2TQ2O5Z7DPSFCWMDG4H3QW","00O2TQ2O5Z7DPSFHJ8Z5KTWTR","DP_1")</f>
        <v>#NAME?</v>
      </c>
      <c r="C4" s="23" t="e">
        <f ca="1">[1]!BexGetCellData("00O2TQ2O5Z7DPSFCWMDG4HA2G","00O2TQ2O5Z7DPSFHJ8Z5KTWTR","DP_1")</f>
        <v>#NAME?</v>
      </c>
      <c r="D4" s="23" t="e">
        <f ca="1">[1]!BexGetCellData("00O2TQ2O5Z7DPSFCWMDG4HGE0","00O2TQ2O5Z7DPSFHJ8Z5KTWTR","DP_1")</f>
        <v>#NAME?</v>
      </c>
      <c r="E4" s="23" t="e">
        <f ca="1">[1]!BexGetCellData("00O2TQ2O5Z7DPSFCWMDG4HMPK","00O2TQ2O5Z7DPSFHJ8Z5KTWTR","DP_1")</f>
        <v>#NAME?</v>
      </c>
      <c r="F4" s="23" t="e">
        <f ca="1">[1]!BexGetCellData("00O2TQ2O5Z7DPSFCWMDG4HT14","00O2TQ2O5Z7DPSFHJ8Z5KTWTR","DP_1")</f>
        <v>#NAME?</v>
      </c>
      <c r="G4" s="23" t="e">
        <f ca="1">[1]!BexGetCellData("00O2TQ2O5Z7DPSFCWMDG4HZCO","00O2TQ2O5Z7DPSFHJ8Z5KTWTR","DP_1")</f>
        <v>#NAME?</v>
      </c>
    </row>
    <row r="5" spans="1:7" x14ac:dyDescent="0.25">
      <c r="A5" s="19" t="e">
        <f ca="1">[1]!BexGetCellData("","00O2TQ2O5Z7DTSZZVLQJDQFIN","DP_1")</f>
        <v>#NAME?</v>
      </c>
      <c r="B5" s="17" t="e">
        <f ca="1">[1]!BexGetCellData("00O2TQ2O5Z7DPSFCWMDG4H3QW","00O2TQ2O5Z7DTSZZVLQJDQFIN","DP_1")</f>
        <v>#NAME?</v>
      </c>
      <c r="C5" s="17" t="e">
        <f ca="1">[1]!BexGetCellData("00O2TQ2O5Z7DPSFCWMDG4HA2G","00O2TQ2O5Z7DTSZZVLQJDQFIN","DP_1")</f>
        <v>#NAME?</v>
      </c>
      <c r="D5" s="17" t="e">
        <f ca="1">[1]!BexGetCellData("00O2TQ2O5Z7DPSFCWMDG4HGE0","00O2TQ2O5Z7DTSZZVLQJDQFIN","DP_1")</f>
        <v>#NAME?</v>
      </c>
      <c r="E5" s="17" t="e">
        <f ca="1">[1]!BexGetCellData("00O2TQ2O5Z7DPSFCWMDG4HMPK","00O2TQ2O5Z7DTSZZVLQJDQFIN","DP_1")</f>
        <v>#NAME?</v>
      </c>
      <c r="F5" s="17" t="e">
        <f ca="1">[1]!BexGetCellData("00O2TQ2O5Z7DPSFCWMDG4HT14","00O2TQ2O5Z7DTSZZVLQJDQFIN","DP_1")</f>
        <v>#NAME?</v>
      </c>
      <c r="G5" s="17" t="e">
        <f ca="1">[1]!BexGetCellData("00O2TQ2O5Z7DPSFCWMDG4HZCO","00O2TQ2O5Z7DTSZZVLQJDQFIN","DP_1")</f>
        <v>#NAME?</v>
      </c>
    </row>
    <row r="6" spans="1:7" x14ac:dyDescent="0.25">
      <c r="A6" s="20" t="e">
        <f ca="1">[1]!BexGetCellData("","00O2TQ2O5Z7DTSZZZA3RCSZDJ","DP_1")</f>
        <v>#NAME?</v>
      </c>
      <c r="B6" s="17" t="e">
        <f ca="1">[1]!BexGetCellData("00O2TQ2O5Z7DPSFCWMDG4H3QW","00O2TQ2O5Z7DTSZZZA3RCSZDJ","DP_1")</f>
        <v>#NAME?</v>
      </c>
      <c r="C6" s="17" t="e">
        <f ca="1">[1]!BexGetCellData("00O2TQ2O5Z7DPSFCWMDG4HA2G","00O2TQ2O5Z7DTSZZZA3RCSZDJ","DP_1")</f>
        <v>#NAME?</v>
      </c>
      <c r="D6" s="17" t="e">
        <f ca="1">[1]!BexGetCellData("00O2TQ2O5Z7DPSFCWMDG4HGE0","00O2TQ2O5Z7DTSZZZA3RCSZDJ","DP_1")</f>
        <v>#NAME?</v>
      </c>
      <c r="E6" s="17" t="e">
        <f ca="1">[1]!BexGetCellData("00O2TQ2O5Z7DPSFCWMDG4HMPK","00O2TQ2O5Z7DTSZZZA3RCSZDJ","DP_1")</f>
        <v>#NAME?</v>
      </c>
      <c r="F6" s="17" t="e">
        <f ca="1">[1]!BexGetCellData("00O2TQ2O5Z7DPSFCWMDG4HT14","00O2TQ2O5Z7DTSZZZA3RCSZDJ","DP_1")</f>
        <v>#NAME?</v>
      </c>
      <c r="G6" s="17" t="e">
        <f ca="1">[1]!BexGetCellData("00O2TQ2O5Z7DPSFCWMDG4HZCO","00O2TQ2O5Z7DTSZZZA3RCSZDJ","DP_1")</f>
        <v>#NAME?</v>
      </c>
    </row>
    <row r="7" spans="1:7" x14ac:dyDescent="0.25">
      <c r="A7" s="20" t="e">
        <f ca="1">[1]!BexGetCellData("","00O2TQ2O5Z7DTSZZZA3RCT5P3","DP_1")</f>
        <v>#NAME?</v>
      </c>
      <c r="B7" s="17" t="e">
        <f ca="1">[1]!BexGetCellData("00O2TQ2O5Z7DPSFCWMDG4H3QW","00O2TQ2O5Z7DTSZZZA3RCT5P3","DP_1")</f>
        <v>#NAME?</v>
      </c>
      <c r="C7" s="17" t="e">
        <f ca="1">[1]!BexGetCellData("00O2TQ2O5Z7DPSFCWMDG4HA2G","00O2TQ2O5Z7DTSZZZA3RCT5P3","DP_1")</f>
        <v>#NAME?</v>
      </c>
      <c r="D7" s="17" t="e">
        <f ca="1">[1]!BexGetCellData("00O2TQ2O5Z7DPSFCWMDG4HGE0","00O2TQ2O5Z7DTSZZZA3RCT5P3","DP_1")</f>
        <v>#NAME?</v>
      </c>
      <c r="E7" s="17" t="e">
        <f ca="1">[1]!BexGetCellData("00O2TQ2O5Z7DPSFCWMDG4HMPK","00O2TQ2O5Z7DTSZZZA3RCT5P3","DP_1")</f>
        <v>#NAME?</v>
      </c>
      <c r="F7" s="17" t="e">
        <f ca="1">[1]!BexGetCellData("00O2TQ2O5Z7DPSFCWMDG4HT14","00O2TQ2O5Z7DTSZZZA3RCT5P3","DP_1")</f>
        <v>#NAME?</v>
      </c>
      <c r="G7" s="17" t="e">
        <f ca="1">[1]!BexGetCellData("00O2TQ2O5Z7DPSFCWMDG4HZCO","00O2TQ2O5Z7DTSZZZA3RCT5P3","DP_1")</f>
        <v>#NAME?</v>
      </c>
    </row>
    <row r="8" spans="1:7" x14ac:dyDescent="0.25">
      <c r="A8" s="19" t="e">
        <f ca="1">[1]!BexGetCellData("","00O2TQ2O5Z7DTT002SHJ7SU1Z","DP_1")</f>
        <v>#NAME?</v>
      </c>
      <c r="B8" s="23" t="e">
        <f ca="1">[1]!BexGetCellData("00O2TQ2O5Z7DPSFCWMDG4H3QW","00O2TQ2O5Z7DTT002SHJ7SU1Z","DP_1")</f>
        <v>#NAME?</v>
      </c>
      <c r="C8" s="23" t="e">
        <f ca="1">[1]!BexGetCellData("00O2TQ2O5Z7DPSFCWMDG4HA2G","00O2TQ2O5Z7DTT002SHJ7SU1Z","DP_1")</f>
        <v>#NAME?</v>
      </c>
      <c r="D8" s="23" t="e">
        <f ca="1">[1]!BexGetCellData("00O2TQ2O5Z7DPSFCWMDG4HGE0","00O2TQ2O5Z7DTT002SHJ7SU1Z","DP_1")</f>
        <v>#NAME?</v>
      </c>
      <c r="E8" s="23" t="e">
        <f ca="1">[1]!BexGetCellData("00O2TQ2O5Z7DPSFCWMDG4HMPK","00O2TQ2O5Z7DTT002SHJ7SU1Z","DP_1")</f>
        <v>#NAME?</v>
      </c>
      <c r="F8" s="23" t="e">
        <f ca="1">[1]!BexGetCellData("00O2TQ2O5Z7DPSFCWMDG4HT14","00O2TQ2O5Z7DTT002SHJ7SU1Z","DP_1")</f>
        <v>#NAME?</v>
      </c>
      <c r="G8" s="23" t="e">
        <f ca="1">[1]!BexGetCellData("00O2TQ2O5Z7DPSFCWMDG4HZCO","00O2TQ2O5Z7DTT002SHJ7SU1Z","DP_1")</f>
        <v>#NAME?</v>
      </c>
    </row>
    <row r="9" spans="1:7" x14ac:dyDescent="0.25">
      <c r="A9" s="19" t="e">
        <f ca="1">[1]!BexGetCellData("","00O2TQ2O5Z7DPSFHJ8Z5KUSFJ","DP_1")</f>
        <v>#NAME?</v>
      </c>
      <c r="B9" s="17" t="e">
        <f ca="1">[1]!BexGetCellData("00O2TQ2O5Z7DPSFCWMDG4H3QW","00O2TQ2O5Z7DPSFHJ8Z5KUSFJ","DP_1")</f>
        <v>#NAME?</v>
      </c>
      <c r="C9" s="17" t="e">
        <f ca="1">[1]!BexGetCellData("00O2TQ2O5Z7DPSFCWMDG4HA2G","00O2TQ2O5Z7DPSFHJ8Z5KUSFJ","DP_1")</f>
        <v>#NAME?</v>
      </c>
      <c r="D9" s="17" t="e">
        <f ca="1">[1]!BexGetCellData("00O2TQ2O5Z7DPSFCWMDG4HGE0","00O2TQ2O5Z7DPSFHJ8Z5KUSFJ","DP_1")</f>
        <v>#NAME?</v>
      </c>
      <c r="E9" s="17" t="e">
        <f ca="1">[1]!BexGetCellData("00O2TQ2O5Z7DPSFCWMDG4HMPK","00O2TQ2O5Z7DPSFHJ8Z5KUSFJ","DP_1")</f>
        <v>#NAME?</v>
      </c>
      <c r="F9" s="17" t="e">
        <f ca="1">[1]!BexGetCellData("00O2TQ2O5Z7DPSFCWMDG4HT14","00O2TQ2O5Z7DPSFHJ8Z5KUSFJ","DP_1")</f>
        <v>#NAME?</v>
      </c>
      <c r="G9" s="17" t="e">
        <f ca="1">[1]!BexGetCellData("00O2TQ2O5Z7DPSFCWMDG4HZCO","00O2TQ2O5Z7DPSFHJ8Z5KUSFJ","DP_1")</f>
        <v>#NAME?</v>
      </c>
    </row>
    <row r="10" spans="1:7" x14ac:dyDescent="0.25">
      <c r="A10" s="20" t="e">
        <f ca="1">[1]!BexGetCellData("","00O2TQ2O5Z7DPSFHJ8Z5KUYR3","DP_1")</f>
        <v>#NAME?</v>
      </c>
      <c r="B10" s="17" t="e">
        <f ca="1">[1]!BexGetCellData("00O2TQ2O5Z7DPSFCWMDG4H3QW","00O2TQ2O5Z7DPSFHJ8Z5KUYR3","DP_1")</f>
        <v>#NAME?</v>
      </c>
      <c r="C10" s="17" t="e">
        <f ca="1">[1]!BexGetCellData("00O2TQ2O5Z7DPSFCWMDG4HA2G","00O2TQ2O5Z7DPSFHJ8Z5KUYR3","DP_1")</f>
        <v>#NAME?</v>
      </c>
      <c r="D10" s="17" t="e">
        <f ca="1">[1]!BexGetCellData("00O2TQ2O5Z7DPSFCWMDG4HGE0","00O2TQ2O5Z7DPSFHJ8Z5KUYR3","DP_1")</f>
        <v>#NAME?</v>
      </c>
      <c r="E10" s="17" t="e">
        <f ca="1">[1]!BexGetCellData("00O2TQ2O5Z7DPSFCWMDG4HMPK","00O2TQ2O5Z7DPSFHJ8Z5KUYR3","DP_1")</f>
        <v>#NAME?</v>
      </c>
      <c r="F10" s="17" t="e">
        <f ca="1">[1]!BexGetCellData("00O2TQ2O5Z7DPSFCWMDG4HT14","00O2TQ2O5Z7DPSFHJ8Z5KUYR3","DP_1")</f>
        <v>#NAME?</v>
      </c>
      <c r="G10" s="17" t="e">
        <f ca="1">[1]!BexGetCellData("00O2TQ2O5Z7DPSFCWMDG4HZCO","00O2TQ2O5Z7DPSFHJ8Z5KUYR3","DP_1")</f>
        <v>#NAME?</v>
      </c>
    </row>
    <row r="11" spans="1:7" x14ac:dyDescent="0.25">
      <c r="A11" s="20" t="e">
        <f ca="1">[1]!BexGetCellData("","00O2TQ2O5Z7DPSFHJ8Z5KV52N","DP_1")</f>
        <v>#NAME?</v>
      </c>
      <c r="B11" s="17" t="e">
        <f ca="1">[1]!BexGetCellData("00O2TQ2O5Z7DPSFCWMDG4H3QW","00O2TQ2O5Z7DPSFHJ8Z5KV52N","DP_1")</f>
        <v>#NAME?</v>
      </c>
      <c r="C11" s="17" t="e">
        <f ca="1">[1]!BexGetCellData("00O2TQ2O5Z7DPSFCWMDG4HA2G","00O2TQ2O5Z7DPSFHJ8Z5KV52N","DP_1")</f>
        <v>#NAME?</v>
      </c>
      <c r="D11" s="17" t="e">
        <f ca="1">[1]!BexGetCellData("00O2TQ2O5Z7DPSFCWMDG4HGE0","00O2TQ2O5Z7DPSFHJ8Z5KV52N","DP_1")</f>
        <v>#NAME?</v>
      </c>
      <c r="E11" s="17" t="e">
        <f ca="1">[1]!BexGetCellData("00O2TQ2O5Z7DPSFCWMDG4HMPK","00O2TQ2O5Z7DPSFHJ8Z5KV52N","DP_1")</f>
        <v>#NAME?</v>
      </c>
      <c r="F11" s="17" t="e">
        <f ca="1">[1]!BexGetCellData("00O2TQ2O5Z7DPSFCWMDG4HT14","00O2TQ2O5Z7DPSFHJ8Z5KV52N","DP_1")</f>
        <v>#NAME?</v>
      </c>
      <c r="G11" s="17" t="e">
        <f ca="1">[1]!BexGetCellData("00O2TQ2O5Z7DPSFCWMDG4HZCO","00O2TQ2O5Z7DPSFHJ8Z5KV52N","DP_1")</f>
        <v>#NAME?</v>
      </c>
    </row>
    <row r="12" spans="1:7" x14ac:dyDescent="0.25">
      <c r="A12" s="19" t="e">
        <f ca="1">[1]!BexGetCellData("","00O2TQ2O5Z7DTT007YNSBEE5R","DP_1")</f>
        <v>#NAME?</v>
      </c>
      <c r="B12" s="23" t="e">
        <f ca="1">[1]!BexGetCellData("00O2TQ2O5Z7DPSFCWMDG4H3QW","00O2TQ2O5Z7DTT007YNSBEE5R","DP_1")</f>
        <v>#NAME?</v>
      </c>
      <c r="C12" s="23" t="e">
        <f ca="1">[1]!BexGetCellData("00O2TQ2O5Z7DPSFCWMDG4HA2G","00O2TQ2O5Z7DTT007YNSBEE5R","DP_1")</f>
        <v>#NAME?</v>
      </c>
      <c r="D12" s="23" t="e">
        <f ca="1">[1]!BexGetCellData("00O2TQ2O5Z7DPSFCWMDG4HGE0","00O2TQ2O5Z7DTT007YNSBEE5R","DP_1")</f>
        <v>#NAME?</v>
      </c>
      <c r="E12" s="23" t="e">
        <f ca="1">[1]!BexGetCellData("00O2TQ2O5Z7DPSFCWMDG4HMPK","00O2TQ2O5Z7DTT007YNSBEE5R","DP_1")</f>
        <v>#NAME?</v>
      </c>
      <c r="F12" s="17" t="e">
        <f ca="1">[1]!BexGetCellData("00O2TQ2O5Z7DPSFCWMDG4HT14","00O2TQ2O5Z7DTT007YNSBEE5R","DP_1")</f>
        <v>#NAME?</v>
      </c>
      <c r="G12" s="17" t="e">
        <f ca="1">[1]!BexGetCellData("00O2TQ2O5Z7DPSFCWMDG4HZCO","00O2TQ2O5Z7DTT007YNSBEE5R","DP_1")</f>
        <v>#NAME?</v>
      </c>
    </row>
    <row r="13" spans="1:7" x14ac:dyDescent="0.25">
      <c r="A13" s="18" t="e">
        <f ca="1">[1]!BexGetCellData("","00O2TQ2O5Z7DPSFDOG3JEH5SU","DP_1")</f>
        <v>#NAME?</v>
      </c>
      <c r="B13" s="23" t="e">
        <f ca="1">[1]!BexGetCellData("00O2TQ2O5Z7DPSFCWMDG4H3QW","00O2TQ2O5Z7DPSFDOG3JEH5SU","DP_1")</f>
        <v>#NAME?</v>
      </c>
      <c r="C13" s="23" t="e">
        <f ca="1">[1]!BexGetCellData("00O2TQ2O5Z7DPSFCWMDG4HA2G","00O2TQ2O5Z7DPSFDOG3JEH5SU","DP_1")</f>
        <v>#NAME?</v>
      </c>
      <c r="D13" s="23" t="e">
        <f ca="1">[1]!BexGetCellData("00O2TQ2O5Z7DPSFCWMDG4HGE0","00O2TQ2O5Z7DPSFDOG3JEH5SU","DP_1")</f>
        <v>#NAME?</v>
      </c>
      <c r="E13" s="23" t="e">
        <f ca="1">[1]!BexGetCellData("00O2TQ2O5Z7DPSFCWMDG4HMPK","00O2TQ2O5Z7DPSFDOG3JEH5SU","DP_1")</f>
        <v>#NAME?</v>
      </c>
      <c r="F13" s="23" t="e">
        <f ca="1">[1]!BexGetCellData("00O2TQ2O5Z7DPSFCWMDG4HT14","00O2TQ2O5Z7DPSFDOG3JEH5SU","DP_1")</f>
        <v>#NAME?</v>
      </c>
      <c r="G13" s="23" t="e">
        <f ca="1">[1]!BexGetCellData("00O2TQ2O5Z7DPSFCWMDG4HZCO","00O2TQ2O5Z7DPSFDOG3JEH5SU","DP_1")</f>
        <v>#NAME?</v>
      </c>
    </row>
    <row r="14" spans="1:7" x14ac:dyDescent="0.25">
      <c r="A14" s="19" t="e">
        <f ca="1">[1]!BexGetCellData("","00O2TQ2O5Z7DTT00FOBCFJN0L","DP_1")</f>
        <v>#NAME?</v>
      </c>
      <c r="B14" s="17" t="e">
        <f ca="1">[1]!BexGetCellData("00O2TQ2O5Z7DPSFCWMDG4H3QW","00O2TQ2O5Z7DTT00FOBCFJN0L","DP_1")</f>
        <v>#NAME?</v>
      </c>
      <c r="C14" s="17" t="e">
        <f ca="1">[1]!BexGetCellData("00O2TQ2O5Z7DPSFCWMDG4HA2G","00O2TQ2O5Z7DTT00FOBCFJN0L","DP_1")</f>
        <v>#NAME?</v>
      </c>
      <c r="D14" s="17" t="e">
        <f ca="1">[1]!BexGetCellData("00O2TQ2O5Z7DPSFCWMDG4HGE0","00O2TQ2O5Z7DTT00FOBCFJN0L","DP_1")</f>
        <v>#NAME?</v>
      </c>
      <c r="E14" s="17" t="e">
        <f ca="1">[1]!BexGetCellData("00O2TQ2O5Z7DPSFCWMDG4HMPK","00O2TQ2O5Z7DTT00FOBCFJN0L","DP_1")</f>
        <v>#NAME?</v>
      </c>
      <c r="F14" s="17" t="e">
        <f ca="1">[1]!BexGetCellData("00O2TQ2O5Z7DPSFCWMDG4HT14","00O2TQ2O5Z7DTT00FOBCFJN0L","DP_1")</f>
        <v>#NAME?</v>
      </c>
      <c r="G14" s="17" t="e">
        <f ca="1">[1]!BexGetCellData("00O2TQ2O5Z7DPSFCWMDG4HZCO","00O2TQ2O5Z7DTT00FOBCFJN0L","DP_1")</f>
        <v>#NAME?</v>
      </c>
    </row>
    <row r="15" spans="1:7" x14ac:dyDescent="0.25">
      <c r="A15" s="19" t="e">
        <f ca="1">[1]!BexGetCellData("","00O2TQ2O5Z7DTT00T1J4BBL2R","DP_1")</f>
        <v>#NAME?</v>
      </c>
      <c r="B15" s="23" t="e">
        <f ca="1">[1]!BexGetCellData("00O2TQ2O5Z7DPSFCWMDG4H3QW","00O2TQ2O5Z7DTT00T1J4BBL2R","DP_1")</f>
        <v>#NAME?</v>
      </c>
      <c r="C15" s="23" t="e">
        <f ca="1">[1]!BexGetCellData("00O2TQ2O5Z7DPSFCWMDG4HA2G","00O2TQ2O5Z7DTT00T1J4BBL2R","DP_1")</f>
        <v>#NAME?</v>
      </c>
      <c r="D15" s="23" t="e">
        <f ca="1">[1]!BexGetCellData("00O2TQ2O5Z7DPSFCWMDG4HGE0","00O2TQ2O5Z7DTT00T1J4BBL2R","DP_1")</f>
        <v>#NAME?</v>
      </c>
      <c r="E15" s="23" t="e">
        <f ca="1">[1]!BexGetCellData("00O2TQ2O5Z7DPSFCWMDG4HMPK","00O2TQ2O5Z7DTT00T1J4BBL2R","DP_1")</f>
        <v>#NAME?</v>
      </c>
      <c r="F15" s="23" t="e">
        <f ca="1">[1]!BexGetCellData("00O2TQ2O5Z7DPSFCWMDG4HT14","00O2TQ2O5Z7DTT00T1J4BBL2R","DP_1")</f>
        <v>#NAME?</v>
      </c>
      <c r="G15" s="23" t="e">
        <f ca="1">[1]!BexGetCellData("00O2TQ2O5Z7DPSFCWMDG4HZCO","00O2TQ2O5Z7DTT00T1J4BBL2R","DP_1")</f>
        <v>#NAME?</v>
      </c>
    </row>
    <row r="16" spans="1:7" x14ac:dyDescent="0.25">
      <c r="A16" s="19" t="e">
        <f ca="1">[1]!BexGetCellData("","00O2TQ2O5Z7DTT00T1J4BBER7","DP_1")</f>
        <v>#NAME?</v>
      </c>
      <c r="B16" s="17" t="e">
        <f ca="1">[1]!BexGetCellData("00O2TQ2O5Z7DPSFCWMDG4H3QW","00O2TQ2O5Z7DTT00T1J4BBER7","DP_1")</f>
        <v>#NAME?</v>
      </c>
      <c r="C16" s="17" t="e">
        <f ca="1">[1]!BexGetCellData("00O2TQ2O5Z7DPSFCWMDG4HA2G","00O2TQ2O5Z7DTT00T1J4BBER7","DP_1")</f>
        <v>#NAME?</v>
      </c>
      <c r="D16" s="17" t="e">
        <f ca="1">[1]!BexGetCellData("00O2TQ2O5Z7DPSFCWMDG4HGE0","00O2TQ2O5Z7DTT00T1J4BBER7","DP_1")</f>
        <v>#NAME?</v>
      </c>
      <c r="E16" s="17" t="e">
        <f ca="1">[1]!BexGetCellData("00O2TQ2O5Z7DPSFCWMDG4HMPK","00O2TQ2O5Z7DTT00T1J4BBER7","DP_1")</f>
        <v>#NAME?</v>
      </c>
      <c r="F16" s="17" t="e">
        <f ca="1">[1]!BexGetCellData("00O2TQ2O5Z7DPSFCWMDG4HT14","00O2TQ2O5Z7DTT00T1J4BBER7","DP_1")</f>
        <v>#NAME?</v>
      </c>
      <c r="G16" s="17" t="e">
        <f ca="1">[1]!BexGetCellData("00O2TQ2O5Z7DPSFCWMDG4HZCO","00O2TQ2O5Z7DTT00T1J4BBER7","DP_1")</f>
        <v>#NAME?</v>
      </c>
    </row>
    <row r="17" spans="1:7" x14ac:dyDescent="0.25">
      <c r="A17" s="20" t="e">
        <f ca="1">[1]!BexGetCellData("","00O2TQ2O5Z7DTT00T1J4BBREB","DP_1")</f>
        <v>#NAME?</v>
      </c>
      <c r="B17" s="17" t="e">
        <f ca="1">[1]!BexGetCellData("00O2TQ2O5Z7DPSFCWMDG4H3QW","00O2TQ2O5Z7DTT00T1J4BBREB","DP_1")</f>
        <v>#NAME?</v>
      </c>
      <c r="C17" s="17" t="e">
        <f ca="1">[1]!BexGetCellData("00O2TQ2O5Z7DPSFCWMDG4HA2G","00O2TQ2O5Z7DTT00T1J4BBREB","DP_1")</f>
        <v>#NAME?</v>
      </c>
      <c r="D17" s="17" t="e">
        <f ca="1">[1]!BexGetCellData("00O2TQ2O5Z7DPSFCWMDG4HGE0","00O2TQ2O5Z7DTT00T1J4BBREB","DP_1")</f>
        <v>#NAME?</v>
      </c>
      <c r="E17" s="17" t="e">
        <f ca="1">[1]!BexGetCellData("00O2TQ2O5Z7DPSFCWMDG4HMPK","00O2TQ2O5Z7DTT00T1J4BBREB","DP_1")</f>
        <v>#NAME?</v>
      </c>
      <c r="F17" s="17" t="e">
        <f ca="1">[1]!BexGetCellData("00O2TQ2O5Z7DPSFCWMDG4HT14","00O2TQ2O5Z7DTT00T1J4BBREB","DP_1")</f>
        <v>#NAME?</v>
      </c>
      <c r="G17" s="17" t="e">
        <f ca="1">[1]!BexGetCellData("00O2TQ2O5Z7DPSFCWMDG4HZCO","00O2TQ2O5Z7DTT00T1J4BBREB","DP_1")</f>
        <v>#NAME?</v>
      </c>
    </row>
    <row r="18" spans="1:7" x14ac:dyDescent="0.25">
      <c r="A18" s="20" t="e">
        <f ca="1">[1]!BexGetCellData("","00O2TQ2O5Z7DTT00T1J4BBXPV","DP_1")</f>
        <v>#NAME?</v>
      </c>
      <c r="B18" s="17" t="e">
        <f ca="1">[1]!BexGetCellData("00O2TQ2O5Z7DPSFCWMDG4H3QW","00O2TQ2O5Z7DTT00T1J4BBXPV","DP_1")</f>
        <v>#NAME?</v>
      </c>
      <c r="C18" s="17" t="e">
        <f ca="1">[1]!BexGetCellData("00O2TQ2O5Z7DPSFCWMDG4HA2G","00O2TQ2O5Z7DTT00T1J4BBXPV","DP_1")</f>
        <v>#NAME?</v>
      </c>
      <c r="D18" s="17" t="e">
        <f ca="1">[1]!BexGetCellData("00O2TQ2O5Z7DPSFCWMDG4HGE0","00O2TQ2O5Z7DTT00T1J4BBXPV","DP_1")</f>
        <v>#NAME?</v>
      </c>
      <c r="E18" s="17" t="e">
        <f ca="1">[1]!BexGetCellData("00O2TQ2O5Z7DPSFCWMDG4HMPK","00O2TQ2O5Z7DTT00T1J4BBXPV","DP_1")</f>
        <v>#NAME?</v>
      </c>
      <c r="F18" s="17" t="e">
        <f ca="1">[1]!BexGetCellData("00O2TQ2O5Z7DPSFCWMDG4HT14","00O2TQ2O5Z7DTT00T1J4BBXPV","DP_1")</f>
        <v>#NAME?</v>
      </c>
      <c r="G18" s="17" t="e">
        <f ca="1">[1]!BexGetCellData("00O2TQ2O5Z7DPSFCWMDG4HZCO","00O2TQ2O5Z7DTT00T1J4BBXPV","DP_1")</f>
        <v>#NAME?</v>
      </c>
    </row>
    <row r="19" spans="1:7" x14ac:dyDescent="0.25">
      <c r="A19" s="19" t="e">
        <f ca="1">[1]!BexGetCellData("","00O2TQ2O5Z7DTT01BJKIYVFL9","DP_1")</f>
        <v>#NAME?</v>
      </c>
      <c r="B19" s="17" t="e">
        <f ca="1">[1]!BexGetCellData("00O2TQ2O5Z7DPSFCWMDG4H3QW","00O2TQ2O5Z7DTT01BJKIYVFL9","DP_1")</f>
        <v>#NAME?</v>
      </c>
      <c r="C19" s="17" t="e">
        <f ca="1">[1]!BexGetCellData("00O2TQ2O5Z7DPSFCWMDG4HA2G","00O2TQ2O5Z7DTT01BJKIYVFL9","DP_1")</f>
        <v>#NAME?</v>
      </c>
      <c r="D19" s="17" t="e">
        <f ca="1">[1]!BexGetCellData("00O2TQ2O5Z7DPSFCWMDG4HGE0","00O2TQ2O5Z7DTT01BJKIYVFL9","DP_1")</f>
        <v>#NAME?</v>
      </c>
      <c r="E19" s="17" t="e">
        <f ca="1">[1]!BexGetCellData("00O2TQ2O5Z7DPSFCWMDG4HMPK","00O2TQ2O5Z7DTT01BJKIYVFL9","DP_1")</f>
        <v>#NAME?</v>
      </c>
      <c r="F19" s="17" t="e">
        <f ca="1">[1]!BexGetCellData("00O2TQ2O5Z7DPSFCWMDG4HT14","00O2TQ2O5Z7DTT01BJKIYVFL9","DP_1")</f>
        <v>#NAME?</v>
      </c>
      <c r="G19" s="17" t="e">
        <f ca="1">[1]!BexGetCellData("00O2TQ2O5Z7DPSFCWMDG4HZCO","00O2TQ2O5Z7DTT01BJKIYVFL9","DP_1")</f>
        <v>#NAME?</v>
      </c>
    </row>
    <row r="20" spans="1:7" x14ac:dyDescent="0.25">
      <c r="A20" s="19" t="e">
        <f ca="1">[1]!BexGetCellData("","00O2TQ2O5Z7DPSFDUBTEGG7FT","DP_1")</f>
        <v>#NAME?</v>
      </c>
      <c r="B20" s="17" t="e">
        <f ca="1">[1]!BexGetCellData("00O2TQ2O5Z7DPSFCWMDG4H3QW","00O2TQ2O5Z7DPSFDUBTEGG7FT","DP_1")</f>
        <v>#NAME?</v>
      </c>
      <c r="C20" s="17" t="e">
        <f ca="1">[1]!BexGetCellData("00O2TQ2O5Z7DPSFCWMDG4HA2G","00O2TQ2O5Z7DPSFDUBTEGG7FT","DP_1")</f>
        <v>#NAME?</v>
      </c>
      <c r="D20" s="17" t="e">
        <f ca="1">[1]!BexGetCellData("00O2TQ2O5Z7DPSFCWMDG4HGE0","00O2TQ2O5Z7DPSFDUBTEGG7FT","DP_1")</f>
        <v>#NAME?</v>
      </c>
      <c r="E20" s="17" t="e">
        <f ca="1">[1]!BexGetCellData("00O2TQ2O5Z7DPSFCWMDG4HMPK","00O2TQ2O5Z7DPSFDUBTEGG7FT","DP_1")</f>
        <v>#NAME?</v>
      </c>
      <c r="F20" s="17" t="e">
        <f ca="1">[1]!BexGetCellData("00O2TQ2O5Z7DPSFCWMDG4HT14","00O2TQ2O5Z7DPSFDUBTEGG7FT","DP_1")</f>
        <v>#NAME?</v>
      </c>
      <c r="G20" s="17" t="e">
        <f ca="1">[1]!BexGetCellData("00O2TQ2O5Z7DPSFCWMDG4HZCO","00O2TQ2O5Z7DPSFDUBTEGG7FT","DP_1")</f>
        <v>#NAME?</v>
      </c>
    </row>
    <row r="21" spans="1:7" x14ac:dyDescent="0.25">
      <c r="A21" s="20" t="e">
        <f ca="1">[1]!BexGetCellData("","00O2TQ2O5Z7DPSFG8TQENM21E","DP_1")</f>
        <v>#NAME?</v>
      </c>
      <c r="B21" s="17" t="e">
        <f ca="1">[1]!BexGetCellData("00O2TQ2O5Z7DPSFCWMDG4H3QW","00O2TQ2O5Z7DPSFG8TQENM21E","DP_1")</f>
        <v>#NAME?</v>
      </c>
      <c r="C21" s="17" t="e">
        <f ca="1">[1]!BexGetCellData("00O2TQ2O5Z7DPSFCWMDG4HA2G","00O2TQ2O5Z7DPSFG8TQENM21E","DP_1")</f>
        <v>#NAME?</v>
      </c>
      <c r="D21" s="17" t="e">
        <f ca="1">[1]!BexGetCellData("00O2TQ2O5Z7DPSFCWMDG4HGE0","00O2TQ2O5Z7DPSFG8TQENM21E","DP_1")</f>
        <v>#NAME?</v>
      </c>
      <c r="E21" s="17" t="e">
        <f ca="1">[1]!BexGetCellData("00O2TQ2O5Z7DPSFCWMDG4HMPK","00O2TQ2O5Z7DPSFG8TQENM21E","DP_1")</f>
        <v>#NAME?</v>
      </c>
      <c r="F21" s="17" t="e">
        <f ca="1">[1]!BexGetCellData("00O2TQ2O5Z7DPSFCWMDG4HT14","00O2TQ2O5Z7DPSFG8TQENM21E","DP_1")</f>
        <v>#NAME?</v>
      </c>
      <c r="G21" s="17" t="e">
        <f ca="1">[1]!BexGetCellData("00O2TQ2O5Z7DPSFCWMDG4HZCO","00O2TQ2O5Z7DPSFG8TQENM21E","DP_1")</f>
        <v>#NAME?</v>
      </c>
    </row>
    <row r="22" spans="1:7" x14ac:dyDescent="0.25">
      <c r="A22" s="20" t="e">
        <f ca="1">[1]!BexGetCellData("","00O2TQ2O5Z7DPSFG8TQENM8CY","DP_1")</f>
        <v>#NAME?</v>
      </c>
      <c r="B22" s="17" t="e">
        <f ca="1">[1]!BexGetCellData("00O2TQ2O5Z7DPSFCWMDG4H3QW","00O2TQ2O5Z7DPSFG8TQENM8CY","DP_1")</f>
        <v>#NAME?</v>
      </c>
      <c r="C22" s="17" t="e">
        <f ca="1">[1]!BexGetCellData("00O2TQ2O5Z7DPSFCWMDG4HA2G","00O2TQ2O5Z7DPSFG8TQENM8CY","DP_1")</f>
        <v>#NAME?</v>
      </c>
      <c r="D22" s="17" t="e">
        <f ca="1">[1]!BexGetCellData("00O2TQ2O5Z7DPSFCWMDG4HGE0","00O2TQ2O5Z7DPSFG8TQENM8CY","DP_1")</f>
        <v>#NAME?</v>
      </c>
      <c r="E22" s="17" t="e">
        <f ca="1">[1]!BexGetCellData("00O2TQ2O5Z7DPSFCWMDG4HMPK","00O2TQ2O5Z7DPSFG8TQENM8CY","DP_1")</f>
        <v>#NAME?</v>
      </c>
      <c r="F22" s="17" t="e">
        <f ca="1">[1]!BexGetCellData("00O2TQ2O5Z7DPSFCWMDG4HT14","00O2TQ2O5Z7DPSFG8TQENM8CY","DP_1")</f>
        <v>#NAME?</v>
      </c>
      <c r="G22" s="17" t="e">
        <f ca="1">[1]!BexGetCellData("00O2TQ2O5Z7DPSFCWMDG4HZCO","00O2TQ2O5Z7DPSFG8TQENM8CY","DP_1")</f>
        <v>#NAME?</v>
      </c>
    </row>
    <row r="23" spans="1:7" x14ac:dyDescent="0.25">
      <c r="A23" s="19" t="e">
        <f ca="1">[1]!BexGetCellData("","00O2TQ2O5Z7DTT01BJKIYVLWT","DP_1")</f>
        <v>#NAME?</v>
      </c>
      <c r="B23" s="17" t="e">
        <f ca="1">[1]!BexGetCellData("00O2TQ2O5Z7DPSFCWMDG4H3QW","00O2TQ2O5Z7DTT01BJKIYVLWT","DP_1")</f>
        <v>#NAME?</v>
      </c>
      <c r="C23" s="17" t="e">
        <f ca="1">[1]!BexGetCellData("00O2TQ2O5Z7DPSFCWMDG4HA2G","00O2TQ2O5Z7DTT01BJKIYVLWT","DP_1")</f>
        <v>#NAME?</v>
      </c>
      <c r="D23" s="17" t="e">
        <f ca="1">[1]!BexGetCellData("00O2TQ2O5Z7DPSFCWMDG4HGE0","00O2TQ2O5Z7DTT01BJKIYVLWT","DP_1")</f>
        <v>#NAME?</v>
      </c>
      <c r="E23" s="17" t="e">
        <f ca="1">[1]!BexGetCellData("00O2TQ2O5Z7DPSFCWMDG4HMPK","00O2TQ2O5Z7DTT01BJKIYVLWT","DP_1")</f>
        <v>#NAME?</v>
      </c>
      <c r="F23" s="17" t="e">
        <f ca="1">[1]!BexGetCellData("00O2TQ2O5Z7DPSFCWMDG4HT14","00O2TQ2O5Z7DTT01BJKIYVLWT","DP_1")</f>
        <v>#NAME?</v>
      </c>
      <c r="G23" s="17" t="e">
        <f ca="1">[1]!BexGetCellData("00O2TQ2O5Z7DPSFCWMDG4HZCO","00O2TQ2O5Z7DTT01BJKIYVLWT","DP_1")</f>
        <v>#NAME?</v>
      </c>
    </row>
    <row r="24" spans="1:7" x14ac:dyDescent="0.25">
      <c r="A24" s="18" t="e">
        <f ca="1">[1]!BexGetCellData("","00O2TQ2O5Z7DPSFM7Q98ICB76","DP_1")</f>
        <v>#NAME?</v>
      </c>
      <c r="B24" s="23" t="e">
        <f ca="1">[1]!BexGetCellData("00O2TQ2O5Z7DPSFCWMDG4H3QW","00O2TQ2O5Z7DPSFM7Q98ICB76","DP_1")</f>
        <v>#NAME?</v>
      </c>
      <c r="C24" s="23" t="e">
        <f ca="1">[1]!BexGetCellData("00O2TQ2O5Z7DPSFCWMDG4HA2G","00O2TQ2O5Z7DPSFM7Q98ICB76","DP_1")</f>
        <v>#NAME?</v>
      </c>
      <c r="D24" s="23" t="e">
        <f ca="1">[1]!BexGetCellData("00O2TQ2O5Z7DPSFCWMDG4HGE0","00O2TQ2O5Z7DPSFM7Q98ICB76","DP_1")</f>
        <v>#NAME?</v>
      </c>
      <c r="E24" s="23" t="e">
        <f ca="1">[1]!BexGetCellData("00O2TQ2O5Z7DPSFCWMDG4HMPK","00O2TQ2O5Z7DPSFM7Q98ICB76","DP_1")</f>
        <v>#NAME?</v>
      </c>
      <c r="F24" s="23" t="e">
        <f ca="1">[1]!BexGetCellData("00O2TQ2O5Z7DPSFCWMDG4HT14","00O2TQ2O5Z7DPSFM7Q98ICB76","DP_1")</f>
        <v>#NAME?</v>
      </c>
      <c r="G24" s="23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1877D6-D988-437D-89D0-B75D506570B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User</cp:lastModifiedBy>
  <cp:lastPrinted>2021-05-24T20:43:59Z</cp:lastPrinted>
  <dcterms:created xsi:type="dcterms:W3CDTF">2017-07-25T20:59:38Z</dcterms:created>
  <dcterms:modified xsi:type="dcterms:W3CDTF">2021-05-24T20:44:04Z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